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sacaero-my.sharepoint.com/personal/damien_casteran_osac_aero/Documents/Documents/OSAC/DSAC/code OACI/"/>
    </mc:Choice>
  </mc:AlternateContent>
  <xr:revisionPtr revIDLastSave="136" documentId="8_{1E8D76F6-5EF9-47E0-A155-AD18E4075657}" xr6:coauthVersionLast="47" xr6:coauthVersionMax="47" xr10:uidLastSave="{964FAF0D-D38D-4CFE-9FAD-45DAF36E1A80}"/>
  <bookViews>
    <workbookView xWindow="4935" yWindow="-16320" windowWidth="29040" windowHeight="15840" xr2:uid="{35BFFF3A-A09A-4DAA-8D21-B7790123E90D}"/>
  </bookViews>
  <sheets>
    <sheet name="calcul du code 24 bits" sheetId="1" r:id="rId1"/>
  </sheets>
  <definedNames>
    <definedName name="_xlnm.Print_Area" localSheetId="0">'calcul du code 24 bits'!$B$2:$I$23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B15" i="1" s="1"/>
  <c r="M1" i="1"/>
  <c r="M2" i="1" s="1"/>
  <c r="N1" i="1"/>
  <c r="N2" i="1" s="1"/>
  <c r="O1" i="1"/>
  <c r="O2" i="1" s="1"/>
  <c r="P1" i="1"/>
  <c r="P2" i="1" s="1"/>
  <c r="K2" i="1"/>
  <c r="L2" i="1"/>
  <c r="B14" i="1" l="1"/>
  <c r="B13" i="1"/>
  <c r="E6" i="1"/>
  <c r="B4" i="1"/>
  <c r="K3" i="1"/>
  <c r="K1" i="1" s="1"/>
  <c r="E7" i="1" s="1"/>
  <c r="E8" i="1"/>
</calcChain>
</file>

<file path=xl/sharedStrings.xml><?xml version="1.0" encoding="utf-8"?>
<sst xmlns="http://schemas.openxmlformats.org/spreadsheetml/2006/main" count="134" uniqueCount="86">
  <si>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</si>
  <si>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</si>
  <si>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</si>
  <si>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</si>
  <si>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</si>
  <si>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</si>
  <si>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</si>
  <si>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</si>
  <si>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</si>
  <si>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</si>
  <si>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</si>
  <si>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</si>
  <si>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</si>
  <si>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</si>
  <si>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</si>
  <si>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</si>
  <si>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</si>
  <si>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</si>
  <si>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</si>
  <si>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</si>
  <si>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</si>
  <si>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</si>
  <si>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</si>
  <si>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</si>
  <si>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</si>
  <si>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</si>
  <si>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00001</t>
  </si>
  <si>
    <t>00010</t>
  </si>
  <si>
    <t>00011</t>
  </si>
  <si>
    <t>00100</t>
  </si>
  <si>
    <t>00101</t>
  </si>
  <si>
    <t>00110</t>
  </si>
  <si>
    <t>00000</t>
  </si>
  <si>
    <t>00111</t>
  </si>
  <si>
    <t>01000</t>
  </si>
  <si>
    <t>01001</t>
  </si>
  <si>
    <t>01010</t>
  </si>
  <si>
    <t>01011</t>
  </si>
  <si>
    <t>01100</t>
  </si>
  <si>
    <t>01101</t>
  </si>
  <si>
    <t>01110</t>
  </si>
  <si>
    <t>01111</t>
  </si>
  <si>
    <t>10000</t>
  </si>
  <si>
    <t>10001</t>
  </si>
  <si>
    <t>10010</t>
  </si>
  <si>
    <t>10011</t>
  </si>
  <si>
    <t>10100</t>
  </si>
  <si>
    <t>10110</t>
  </si>
  <si>
    <t>10101</t>
  </si>
  <si>
    <t>10111</t>
  </si>
  <si>
    <t>11000</t>
  </si>
  <si>
    <t>11001</t>
  </si>
  <si>
    <t>000 F-Bxxx</t>
  </si>
  <si>
    <t>001 F-Ixxx</t>
  </si>
  <si>
    <t>010 F-Gxxx</t>
  </si>
  <si>
    <t>011 F-Hxxx</t>
  </si>
  <si>
    <t>100 F-Oxxx</t>
  </si>
  <si>
    <t>000</t>
  </si>
  <si>
    <t>010</t>
  </si>
  <si>
    <t>011</t>
  </si>
  <si>
    <t>100</t>
  </si>
  <si>
    <t>001110</t>
  </si>
  <si>
    <t>-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</si>
  <si>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</si>
  <si>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</si>
  <si>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</si>
  <si>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</si>
  <si>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</si>
  <si>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</si>
  <si>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</si>
  <si>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</si>
  <si>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</si>
  <si>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</si>
  <si>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</si>
  <si>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</si>
  <si>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</si>
  <si>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</si>
  <si>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</si>
  <si>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</si>
  <si>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0</t>
  </si>
  <si>
    <t xml:space="preserve"> </t>
  </si>
  <si>
    <t>Code hexadécimal :</t>
  </si>
  <si>
    <t>Code 24 bits :</t>
  </si>
  <si>
    <t>Pour l'immatriculation :</t>
  </si>
  <si>
    <t>Il vous est demandé de procéder à une impression (Ctrl P) du résultat qui pourra être requise par les autorités</t>
  </si>
  <si>
    <t xml:space="preserve">Attention l'outil ne fonctionne que pour les immatriculations en F-B..., F-G..., F-H... et F-O....
Pour les immatriculations en F-A..., F-C..., F-P... F-W... et stations sol,
faire une demande sur le site OSAC, service Aéronefs/ Document de bord/ Demande d’adresse OACI 24 bits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</si>
</sst>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5" x14ac:knownFonts="1">
    <font>
      <sz val="9"/>
      <name val="Arial"/>
    </font>
    <font>
      <b/>
      <sz val="22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sz val="9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3">
    <xf numFmtId="0" fontId="0" fillId="0" borderId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30" borderId="10" applyNumberFormat="0" applyAlignment="0" applyProtection="0"/>
    <xf numFmtId="0" fontId="12" fillId="0" borderId="11" applyNumberFormat="0" applyFill="0" applyAlignment="0" applyProtection="0"/>
    <xf numFmtId="0" fontId="7" fillId="2" borderId="12" applyNumberFormat="0" applyFont="0" applyAlignment="0" applyProtection="0"/>
    <xf numFmtId="0" fontId="13" fillId="4" borderId="10" applyNumberFormat="0" applyAlignment="0" applyProtection="0"/>
    <xf numFmtId="0" fontId="14" fillId="31" borderId="0" applyNumberFormat="0" applyBorder="0" applyAlignment="0" applyProtection="0"/>
    <xf numFmtId="44" fontId="7" fillId="0" borderId="0" applyFont="0" applyFill="0" applyBorder="0" applyAlignment="0" applyProtection="0"/>
    <xf numFmtId="0" fontId="15" fillId="32" borderId="0" applyNumberFormat="0" applyBorder="0" applyAlignment="0" applyProtection="0"/>
    <xf numFmtId="0" fontId="16" fillId="33" borderId="0" applyNumberFormat="0" applyBorder="0" applyAlignment="0" applyProtection="0"/>
    <xf numFmtId="0" fontId="17" fillId="30" borderId="13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4" applyNumberFormat="0" applyFill="0" applyAlignment="0" applyProtection="0"/>
    <xf numFmtId="0" fontId="21" fillId="0" borderId="15" applyNumberFormat="0" applyFill="0" applyAlignment="0" applyProtection="0"/>
    <xf numFmtId="0" fontId="22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7" applyNumberFormat="0" applyFill="0" applyAlignment="0" applyProtection="0"/>
    <xf numFmtId="0" fontId="24" fillId="34" borderId="18" applyNumberFormat="0" applyAlignment="0" applyProtection="0"/>
  </cellStyleXfs>
  <cellXfs count="38">
    <xf numFmtId="0" fontId="0" fillId="0" borderId="0" xfId="0"/>
    <xf numFmtId="49" fontId="1" fillId="3" borderId="1" xfId="0" applyNumberFormat="1" applyFont="1" applyFill="1" applyBorder="1" applyAlignment="1" applyProtection="1">
      <alignment horizontal="center"/>
      <protection locked="0"/>
    </xf>
    <xf numFmtId="49" fontId="0" fillId="0" borderId="0" xfId="0" applyNumberFormat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49" fontId="2" fillId="0" borderId="2" xfId="0" applyNumberFormat="1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49" fontId="1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49" fontId="2" fillId="0" borderId="2" xfId="0" applyNumberFormat="1" applyFont="1" applyBorder="1" applyAlignment="1" applyProtection="1">
      <alignment horizontal="right"/>
    </xf>
    <xf numFmtId="49" fontId="2" fillId="0" borderId="3" xfId="0" applyNumberFormat="1" applyFont="1" applyBorder="1" applyAlignment="1" applyProtection="1">
      <alignment horizontal="right"/>
    </xf>
    <xf numFmtId="0" fontId="2" fillId="0" borderId="3" xfId="0" applyFont="1" applyBorder="1" applyProtection="1"/>
    <xf numFmtId="0" fontId="2" fillId="0" borderId="4" xfId="0" applyFont="1" applyBorder="1" applyProtection="1"/>
    <xf numFmtId="0" fontId="5" fillId="0" borderId="9" xfId="0" applyFont="1" applyBorder="1" applyAlignment="1" applyProtection="1">
      <alignment horizontal="right"/>
    </xf>
    <xf numFmtId="0" fontId="5" fillId="0" borderId="0" xfId="0" applyFont="1" applyAlignment="1" applyProtection="1">
      <alignment horizontal="right"/>
    </xf>
    <xf numFmtId="0" fontId="5" fillId="0" borderId="0" xfId="0" applyFont="1" applyProtection="1"/>
    <xf numFmtId="0" fontId="5" fillId="0" borderId="5" xfId="0" applyFont="1" applyBorder="1" applyProtection="1"/>
    <xf numFmtId="0" fontId="2" fillId="0" borderId="6" xfId="0" applyFont="1" applyBorder="1" applyProtection="1"/>
    <xf numFmtId="0" fontId="2" fillId="0" borderId="7" xfId="0" applyFont="1" applyBorder="1" applyAlignment="1" applyProtection="1">
      <alignment horizontal="right"/>
    </xf>
    <xf numFmtId="0" fontId="2" fillId="0" borderId="7" xfId="0" applyFont="1" applyBorder="1" applyProtection="1"/>
    <xf numFmtId="0" fontId="2" fillId="0" borderId="8" xfId="0" applyFont="1" applyBorder="1" applyProtection="1"/>
    <xf numFmtId="0" fontId="2" fillId="0" borderId="0" xfId="0" applyFont="1" applyAlignment="1" applyProtection="1">
      <alignment horizontal="center"/>
    </xf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49" fontId="0" fillId="5" borderId="0" xfId="0" applyNumberFormat="1" applyFill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NumberFormat="1" applyAlignment="1" applyProtection="1">
      <alignment horizontal="center"/>
    </xf>
    <xf numFmtId="44" fontId="2" fillId="0" borderId="0" xfId="31" applyFont="1" applyAlignment="1" applyProtection="1">
      <alignment horizontal="center" vertical="center" wrapText="1"/>
    </xf>
    <xf numFmtId="0" fontId="4" fillId="0" borderId="0" xfId="0" applyNumberFormat="1" applyFont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14" fontId="0" fillId="0" borderId="0" xfId="0" applyNumberFormat="1" applyAlignment="1" applyProtection="1">
      <alignment horizontal="left"/>
    </xf>
  </cellXfs>
  <cellStyles count="43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" xfId="28" xr:uid="{1E605450-A625-4374-8FAD-1BC6FAC43970}"/>
    <cellStyle name="Entrée" xfId="29" builtinId="20" customBuiltin="1"/>
    <cellStyle name="Insatisfaisant" xfId="30" builtinId="27" customBuiltin="1"/>
    <cellStyle name="Monétaire" xfId="31" builtinId="4"/>
    <cellStyle name="Neutre" xfId="32" builtinId="28" customBuiltin="1"/>
    <cellStyle name="Normal" xfId="0" builtinId="0"/>
    <cellStyle name="Satisfaisant" xfId="33" builtinId="26" customBuiltin="1"/>
    <cellStyle name="Sortie" xfId="34" builtinId="21" customBuiltin="1"/>
    <cellStyle name="Texte explicatif" xfId="35" builtinId="53" customBuiltin="1"/>
    <cellStyle name="Titre" xfId="36" builtinId="15" customBuiltin="1"/>
    <cellStyle name="Titre 1" xfId="37" builtinId="16" customBuiltin="1"/>
    <cellStyle name="Titre 2" xfId="38" builtinId="17" customBuiltin="1"/>
    <cellStyle name="Titre 3" xfId="39" builtinId="18" customBuiltin="1"/>
    <cellStyle name="Titre 4" xfId="40" builtinId="19" customBuiltin="1"/>
    <cellStyle name="Total" xfId="41" builtinId="25" customBuiltin="1"/>
    <cellStyle name="Vérification" xfId="42" builtinId="23" customBuiltin="1"/>
  </cellStyles>
  <dxfs count="8">
    <dxf>
      <fill>
        <patternFill>
          <bgColor indexed="10"/>
        </patternFill>
      </fill>
    </dxf>
    <dxf>
      <font>
        <condense val="0"/>
        <extend val="0"/>
        <color auto="1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34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0</xdr:row>
      <xdr:rowOff>85725</xdr:rowOff>
    </xdr:from>
    <xdr:to>
      <xdr:col>7</xdr:col>
      <xdr:colOff>466725</xdr:colOff>
      <xdr:row>0</xdr:row>
      <xdr:rowOff>771525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5CA00EFA-781B-4526-8331-1FEBEE1D5D41}"/>
            </a:ext>
          </a:extLst>
        </xdr:cNvPr>
        <xdr:cNvSpPr txBox="1"/>
      </xdr:nvSpPr>
      <xdr:spPr bwMode="auto">
        <a:xfrm>
          <a:off x="1085850" y="85725"/>
          <a:ext cx="4200525" cy="6858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27432" bIns="0" anchor="t" upright="1"/>
        <a:lstStyle/>
        <a:p>
          <a:pPr algn="ctr" rtl="0">
            <a:defRPr lang="fr-FR" sz="1000"/>
          </a:pPr>
          <a:r>
            <a:rPr lang="fr-FR" sz="1100" b="1" i="0" u="none" baseline="0">
              <a:solidFill>
                <a:srgbClr val="339966"/>
              </a:solidFill>
              <a:latin typeface="Arial"/>
              <a:cs typeface="Arial"/>
            </a:rPr>
            <a:t>SAISIR 2 FOIS L'IMMATRICULATION  </a:t>
          </a:r>
        </a:p>
        <a:p>
          <a:pPr algn="ctr" rtl="0">
            <a:defRPr lang="fr-FR" sz="1000"/>
          </a:pPr>
          <a:r>
            <a:rPr lang="fr-FR" sz="1100" b="1" i="0" u="none" baseline="0">
              <a:solidFill>
                <a:srgbClr val="339966"/>
              </a:solidFill>
              <a:latin typeface="Arial"/>
              <a:cs typeface="Arial"/>
            </a:rPr>
            <a:t>DANS LES CASES VERTES </a:t>
          </a:r>
        </a:p>
        <a:p>
          <a:pPr algn="ctr" rtl="0">
            <a:defRPr lang="fr-FR" sz="1000"/>
          </a:pPr>
          <a:r>
            <a:rPr lang="fr-FR" sz="1100" b="1" i="0" u="none" baseline="0">
              <a:solidFill>
                <a:srgbClr val="339966"/>
              </a:solidFill>
              <a:latin typeface="Arial"/>
              <a:cs typeface="Arial"/>
            </a:rPr>
            <a:t>CI-DESSOUS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7B99-8340-484D-A633-9B29069F372F}">
  <dimension ref="B1:T30"/>
  <sheetViews>
    <sheetView showGridLines="0" showZeros="0" tabSelected="1" zoomScaleNormal="100" workbookViewId="0">
      <selection activeCell="D2" sqref="D2"/>
    </sheetView>
  </sheetViews>
  <sheetFormatPr baseColWidth="10" defaultRowHeight="12" x14ac:dyDescent="0.2"/>
  <cols>
    <col min="1" max="1" width="2" style="3" customWidth="1"/>
    <col min="2" max="6" width="11.7109375" style="2" customWidth="1"/>
    <col min="7" max="8" width="11.7109375" style="3" customWidth="1"/>
    <col min="9" max="9" width="12.7109375" style="3" customWidth="1"/>
    <col min="10" max="10" width="2.7109375" style="3" customWidth="1"/>
    <col min="11" max="11" width="30" style="4" hidden="1" customWidth="1"/>
    <col min="12" max="12" width="7" style="7" hidden="1" customWidth="1"/>
    <col min="13" max="13" width="8.28515625" style="4" hidden="1" customWidth="1"/>
    <col min="14" max="14" width="9.42578125" style="4" hidden="1" customWidth="1"/>
    <col min="15" max="16" width="8.28515625" style="4" hidden="1" customWidth="1"/>
    <col min="17" max="17" width="2.28515625" style="7" hidden="1" customWidth="1"/>
    <col min="18" max="18" width="5" style="3" hidden="1" customWidth="1"/>
    <col min="19" max="19" width="2.28515625" style="3" hidden="1" customWidth="1"/>
    <col min="20" max="20" width="12.140625" style="3" customWidth="1"/>
    <col min="21" max="16384" width="11.42578125" style="3"/>
  </cols>
  <sheetData>
    <row r="1" spans="2:20" ht="63.75" customHeight="1" thickTop="1" x14ac:dyDescent="0.2">
      <c r="K1" s="4" t="e">
        <f>VLOOKUP(LEFT(K3,4),R5:S20,2,FALSE)&amp;VLOOKUP(MID(K3,5,4),R5:S20,2,FALSE)&amp;VLOOKUP(MID(K3,9,4),R5:S20,2,FALSE)&amp;VLOOKUP(MID(K3,13,4),R5:S20,2,FALSE)&amp;VLOOKUP(MID(K3,17,4),R5:S20,2,FALSE)&amp;VLOOKUP(MID(K3,21,4),R5:S20,2,FALSE)</f>
        <v>#N/A</v>
      </c>
      <c r="L1" s="5" t="s">
        <v>61</v>
      </c>
      <c r="M1" s="6" t="str">
        <f>IF(D2="","Prêt",VLOOKUP(D2,O4:P9,2,FALSE))</f>
        <v>Prêt</v>
      </c>
      <c r="N1" s="6" t="str">
        <f>IF(E2="","Prêt",VLOOKUP(E2,$K$4:$L$30,2,FALSE))</f>
        <v>Prêt</v>
      </c>
      <c r="O1" s="6" t="str">
        <f>IF(F2="","Prêt",VLOOKUP(F2,$K$4:$L$30,2,FALSE))</f>
        <v>Prêt</v>
      </c>
      <c r="P1" s="6" t="str">
        <f>IF(G2="","Prêt",VLOOKUP(G2,$K$4:$L$30,2,FALSE))</f>
        <v>Prêt</v>
      </c>
    </row>
    <row r="2" spans="2:20" ht="27.75" x14ac:dyDescent="0.4">
      <c r="B2" s="8" t="s">
        <v>5</v>
      </c>
      <c r="C2" s="8" t="s">
        <v>62</v>
      </c>
      <c r="D2" s="1"/>
      <c r="E2" s="1"/>
      <c r="F2" s="1"/>
      <c r="G2" s="1"/>
      <c r="K2" s="4" t="str">
        <f>CONCATENATE(D2,E2,F2,G2)</f>
        <v/>
      </c>
      <c r="L2" s="4" t="str">
        <f>CONCATENATE(D3,E3,F3,G3)</f>
        <v/>
      </c>
      <c r="M2" s="9" t="str">
        <f>IF(M1="Prêt","Attente",VLOOKUP(M1,$P$4:$Q$9,2,FALSE))</f>
        <v>Attente</v>
      </c>
      <c r="N2" s="9" t="str">
        <f>IF(N1="Prêt","Attente",VLOOKUP(N1,$L$4:$M$30,2,FALSE))</f>
        <v>Attente</v>
      </c>
      <c r="O2" s="9" t="str">
        <f>IF(O1="Prêt","Attente",VLOOKUP(O1,$L$4:$M$30,2,FALSE))</f>
        <v>Attente</v>
      </c>
      <c r="P2" s="9" t="str">
        <f>IF(P1="Prêt","Attente",VLOOKUP(P1,$L$4:$M$30,2,FALSE))</f>
        <v>Attente</v>
      </c>
      <c r="Q2" s="4"/>
    </row>
    <row r="3" spans="2:20" ht="27.75" x14ac:dyDescent="0.4">
      <c r="B3" s="8" t="s">
        <v>5</v>
      </c>
      <c r="C3" s="10" t="s">
        <v>62</v>
      </c>
      <c r="D3" s="1"/>
      <c r="E3" s="1"/>
      <c r="F3" s="1"/>
      <c r="G3" s="1"/>
      <c r="K3" s="11" t="str">
        <f>IF(OR(K2&lt;&gt;L2,LEN(K2)&lt;4,ISNA(M1)),"Saisir correctement l'immatriculation",CONCATENATE(L1,M1,N1,O1,P1))</f>
        <v>Saisir correctement l'immatriculation</v>
      </c>
      <c r="L3" s="4"/>
      <c r="O3" s="4">
        <v>0</v>
      </c>
      <c r="Q3" s="4"/>
    </row>
    <row r="4" spans="2:20" x14ac:dyDescent="0.2">
      <c r="B4" s="12" t="str">
        <f>IF(K2&lt;&gt;L2,"Les 2 immatriculations saisies sont différentes","")</f>
        <v/>
      </c>
      <c r="C4" s="12"/>
      <c r="D4" s="12"/>
      <c r="E4" s="12"/>
      <c r="F4" s="12"/>
      <c r="G4" s="12"/>
      <c r="H4" s="12"/>
      <c r="I4" s="12"/>
      <c r="K4" s="7"/>
      <c r="M4" s="7"/>
      <c r="N4" s="7"/>
      <c r="O4" s="7"/>
      <c r="P4" s="7"/>
      <c r="R4" s="2"/>
      <c r="S4" s="2"/>
    </row>
    <row r="5" spans="2:20" ht="12.75" thickBot="1" x14ac:dyDescent="0.25">
      <c r="D5" s="13"/>
      <c r="E5" s="13"/>
      <c r="F5" s="13"/>
      <c r="G5" s="13"/>
      <c r="K5" s="7" t="s">
        <v>0</v>
      </c>
      <c r="L5" s="7" t="s">
        <v>32</v>
      </c>
      <c r="M5" s="7" t="s">
        <v>0</v>
      </c>
      <c r="N5" s="7" t="s">
        <v>52</v>
      </c>
      <c r="O5" s="7" t="s">
        <v>1</v>
      </c>
      <c r="P5" s="7" t="s">
        <v>57</v>
      </c>
      <c r="Q5" s="7" t="s">
        <v>1</v>
      </c>
      <c r="R5" s="2" t="s">
        <v>63</v>
      </c>
      <c r="S5" s="2" t="s">
        <v>79</v>
      </c>
    </row>
    <row r="6" spans="2:20" ht="12.75" thickTop="1" x14ac:dyDescent="0.2">
      <c r="C6" s="14" t="s">
        <v>82</v>
      </c>
      <c r="D6" s="15"/>
      <c r="E6" s="16" t="str">
        <f>IF(OR(K2&lt;&gt;L2,LEN(K2)&lt;4,ISNA(M1)),"",CONCATENATE(L1," ",M1," ",N1," ",O1," ",P1))</f>
        <v/>
      </c>
      <c r="F6" s="16"/>
      <c r="G6" s="16"/>
      <c r="H6" s="17"/>
      <c r="K6" s="7" t="s">
        <v>1</v>
      </c>
      <c r="L6" s="7" t="s">
        <v>26</v>
      </c>
      <c r="M6" s="7" t="s">
        <v>1</v>
      </c>
      <c r="N6" s="7" t="s">
        <v>53</v>
      </c>
      <c r="O6" s="7"/>
      <c r="P6" s="7"/>
      <c r="R6" s="2" t="s">
        <v>64</v>
      </c>
      <c r="S6" s="2">
        <v>1</v>
      </c>
    </row>
    <row r="7" spans="2:20" ht="15" x14ac:dyDescent="0.25">
      <c r="C7" s="18" t="s">
        <v>81</v>
      </c>
      <c r="D7" s="19"/>
      <c r="E7" s="20" t="str">
        <f>IF(ISNA(K1),"",K1)</f>
        <v/>
      </c>
      <c r="F7" s="20"/>
      <c r="G7" s="20"/>
      <c r="H7" s="21"/>
      <c r="K7" s="7" t="s">
        <v>2</v>
      </c>
      <c r="L7" s="7" t="s">
        <v>27</v>
      </c>
      <c r="M7" s="7" t="s">
        <v>2</v>
      </c>
      <c r="N7" s="7" t="s">
        <v>54</v>
      </c>
      <c r="O7" s="7" t="s">
        <v>6</v>
      </c>
      <c r="P7" s="7" t="s">
        <v>58</v>
      </c>
      <c r="Q7" s="7" t="s">
        <v>6</v>
      </c>
      <c r="R7" s="2" t="s">
        <v>65</v>
      </c>
      <c r="S7" s="2">
        <v>2</v>
      </c>
    </row>
    <row r="8" spans="2:20" ht="12.75" thickBot="1" x14ac:dyDescent="0.25">
      <c r="C8" s="22"/>
      <c r="D8" s="23" t="s">
        <v>83</v>
      </c>
      <c r="E8" s="24" t="str">
        <f>IF(OR(K2&lt;&gt;L2,LEN(K2)&lt;4,ISNA(M1)),"",CONCATENATE("F-",M2,N2,O2,P2))</f>
        <v/>
      </c>
      <c r="F8" s="24"/>
      <c r="G8" s="24"/>
      <c r="H8" s="25"/>
      <c r="K8" s="7" t="s">
        <v>3</v>
      </c>
      <c r="L8" s="7" t="s">
        <v>28</v>
      </c>
      <c r="M8" s="7" t="s">
        <v>3</v>
      </c>
      <c r="N8" s="7" t="s">
        <v>55</v>
      </c>
      <c r="O8" s="7" t="s">
        <v>7</v>
      </c>
      <c r="P8" s="7" t="s">
        <v>59</v>
      </c>
      <c r="Q8" s="7" t="s">
        <v>7</v>
      </c>
      <c r="R8" s="2" t="s">
        <v>66</v>
      </c>
      <c r="S8" s="2">
        <v>3</v>
      </c>
    </row>
    <row r="9" spans="2:20" ht="12.75" thickTop="1" x14ac:dyDescent="0.2">
      <c r="B9" s="26"/>
      <c r="C9" s="26"/>
      <c r="D9" s="26"/>
      <c r="E9" s="26"/>
      <c r="F9" s="26"/>
      <c r="G9" s="26"/>
      <c r="K9" s="27" t="s">
        <v>4</v>
      </c>
      <c r="L9" s="27" t="s">
        <v>29</v>
      </c>
      <c r="M9" s="27" t="s">
        <v>4</v>
      </c>
      <c r="N9" s="27" t="s">
        <v>56</v>
      </c>
      <c r="O9" s="27" t="s">
        <v>14</v>
      </c>
      <c r="P9" s="27" t="s">
        <v>60</v>
      </c>
      <c r="Q9" s="27" t="s">
        <v>14</v>
      </c>
      <c r="R9" s="28" t="s">
        <v>67</v>
      </c>
      <c r="S9" s="2">
        <v>4</v>
      </c>
    </row>
    <row r="10" spans="2:20" s="30" customFormat="1" ht="43.5" customHeight="1" x14ac:dyDescent="0.2">
      <c r="B10" s="29" t="s">
        <v>84</v>
      </c>
      <c r="C10" s="29"/>
      <c r="D10" s="29"/>
      <c r="E10" s="29"/>
      <c r="F10" s="29"/>
      <c r="G10" s="29"/>
      <c r="H10" s="29"/>
      <c r="I10" s="29"/>
      <c r="J10" s="3"/>
      <c r="K10" s="7" t="s">
        <v>5</v>
      </c>
      <c r="L10" s="7" t="s">
        <v>30</v>
      </c>
      <c r="M10" s="7" t="s">
        <v>5</v>
      </c>
      <c r="N10" s="7"/>
      <c r="O10" s="7"/>
      <c r="P10" s="7"/>
      <c r="Q10" s="7"/>
      <c r="R10" s="28" t="s">
        <v>68</v>
      </c>
      <c r="S10" s="2">
        <v>5</v>
      </c>
      <c r="T10" s="3"/>
    </row>
    <row r="11" spans="2:20" ht="27.75" customHeight="1" x14ac:dyDescent="0.2">
      <c r="K11" s="27" t="s">
        <v>6</v>
      </c>
      <c r="L11" s="27" t="s">
        <v>31</v>
      </c>
      <c r="M11" s="27" t="s">
        <v>6</v>
      </c>
      <c r="N11" s="27"/>
      <c r="O11" s="27"/>
      <c r="P11" s="27"/>
      <c r="Q11" s="27"/>
      <c r="R11" s="2" t="s">
        <v>69</v>
      </c>
      <c r="S11" s="2">
        <v>6</v>
      </c>
      <c r="T11" s="30"/>
    </row>
    <row r="12" spans="2:20" s="30" customFormat="1" ht="51.75" customHeight="1" x14ac:dyDescent="0.2">
      <c r="B12" s="31" t="s">
        <v>85</v>
      </c>
      <c r="C12" s="31"/>
      <c r="D12" s="31"/>
      <c r="E12" s="31"/>
      <c r="F12" s="31"/>
      <c r="G12" s="31"/>
      <c r="H12" s="31"/>
      <c r="I12" s="31"/>
      <c r="J12" s="3"/>
      <c r="K12" s="27" t="s">
        <v>7</v>
      </c>
      <c r="L12" s="27" t="s">
        <v>33</v>
      </c>
      <c r="M12" s="27" t="s">
        <v>7</v>
      </c>
      <c r="N12" s="27"/>
      <c r="O12" s="27"/>
      <c r="P12" s="27"/>
      <c r="Q12" s="27"/>
      <c r="R12" s="2" t="s">
        <v>70</v>
      </c>
      <c r="S12" s="2">
        <v>7</v>
      </c>
      <c r="T12" s="3"/>
    </row>
    <row r="13" spans="2:20" s="30" customFormat="1" ht="27" customHeight="1" x14ac:dyDescent="0.2">
      <c r="B13" s="32" t="str">
        <f>IF(OR(LEN(D2)&gt;1,ISNA(N1),ISNA(O1),ISNA(P1)),"Chaque case verte doit contenir une lettre de l'alphabet et une seule","")</f>
        <v/>
      </c>
      <c r="C13" s="32"/>
      <c r="D13" s="32"/>
      <c r="E13" s="32"/>
      <c r="F13" s="32"/>
      <c r="G13" s="32"/>
      <c r="H13" s="32"/>
      <c r="I13" s="32"/>
      <c r="J13" s="3"/>
      <c r="K13" s="7" t="s">
        <v>8</v>
      </c>
      <c r="L13" s="7" t="s">
        <v>34</v>
      </c>
      <c r="M13" s="7" t="s">
        <v>8</v>
      </c>
      <c r="N13" s="33" t="e">
        <f>VLOOKUP(D2,O13:O17,1,FALSE)</f>
        <v>#N/A</v>
      </c>
      <c r="O13" s="7" t="s">
        <v>0</v>
      </c>
      <c r="P13" s="7"/>
      <c r="Q13" s="7"/>
      <c r="R13" s="2" t="s">
        <v>71</v>
      </c>
      <c r="S13" s="2">
        <v>8</v>
      </c>
    </row>
    <row r="14" spans="2:20" ht="29.25" customHeight="1" x14ac:dyDescent="0.2">
      <c r="B14" s="32" t="str">
        <f>IF(ISNA(M1),"L'outil ne prend que les immatriculations en F-B.., F-G.., F-H.., ou F-O..","")</f>
        <v/>
      </c>
      <c r="C14" s="32"/>
      <c r="D14" s="32"/>
      <c r="E14" s="32"/>
      <c r="F14" s="32"/>
      <c r="G14" s="32"/>
      <c r="H14" s="32"/>
      <c r="I14" s="32"/>
      <c r="K14" s="7" t="s">
        <v>9</v>
      </c>
      <c r="L14" s="7" t="s">
        <v>35</v>
      </c>
      <c r="M14" s="7" t="s">
        <v>9</v>
      </c>
      <c r="N14" s="7"/>
      <c r="O14" s="7" t="s">
        <v>2</v>
      </c>
      <c r="P14" s="7"/>
      <c r="R14" s="2" t="s">
        <v>72</v>
      </c>
      <c r="S14" s="2">
        <v>9</v>
      </c>
      <c r="T14" s="30"/>
    </row>
    <row r="15" spans="2:20" ht="36" customHeight="1" x14ac:dyDescent="0.2">
      <c r="B15" s="34" t="str">
        <f>IF(NOT(ISNA(N13)),"Pour les immatriculations en F-A..., F-C..., F-P... F-W... et stations sol le code OACI 24 bits est donné séquentiellement. Il doit donc être demandé sur le site OSAC, service Aéronefs/ Document de bord/ Demande d’adresse OACI 24 bits  ","")</f>
        <v/>
      </c>
      <c r="C15" s="34"/>
      <c r="D15" s="34"/>
      <c r="E15" s="34"/>
      <c r="F15" s="34"/>
      <c r="G15" s="34"/>
      <c r="H15" s="34"/>
      <c r="I15" s="34"/>
      <c r="K15" s="7" t="s">
        <v>10</v>
      </c>
      <c r="L15" s="7" t="s">
        <v>36</v>
      </c>
      <c r="M15" s="7" t="s">
        <v>10</v>
      </c>
      <c r="N15" s="7"/>
      <c r="O15" s="7" t="s">
        <v>15</v>
      </c>
      <c r="P15" s="7"/>
      <c r="R15" s="2" t="s">
        <v>73</v>
      </c>
      <c r="S15" s="2" t="s">
        <v>0</v>
      </c>
    </row>
    <row r="16" spans="2:20" ht="31.5" customHeight="1" x14ac:dyDescent="0.2">
      <c r="B16" s="35"/>
      <c r="C16" s="35"/>
      <c r="D16" s="35"/>
      <c r="E16" s="35"/>
      <c r="F16" s="35"/>
      <c r="G16" s="35"/>
      <c r="H16" s="35"/>
      <c r="I16" s="35"/>
      <c r="K16" s="7" t="s">
        <v>11</v>
      </c>
      <c r="L16" s="7" t="s">
        <v>37</v>
      </c>
      <c r="M16" s="7" t="s">
        <v>11</v>
      </c>
      <c r="N16" s="7"/>
      <c r="O16" s="7" t="s">
        <v>22</v>
      </c>
      <c r="P16" s="7"/>
      <c r="R16" s="2" t="s">
        <v>74</v>
      </c>
      <c r="S16" s="2" t="s">
        <v>1</v>
      </c>
    </row>
    <row r="17" spans="7:19" x14ac:dyDescent="0.2">
      <c r="K17" s="7" t="s">
        <v>12</v>
      </c>
      <c r="L17" s="7" t="s">
        <v>38</v>
      </c>
      <c r="M17" s="7" t="s">
        <v>12</v>
      </c>
      <c r="N17" s="7"/>
      <c r="O17" s="7" t="s">
        <v>8</v>
      </c>
      <c r="P17" s="7"/>
      <c r="R17" s="2" t="s">
        <v>75</v>
      </c>
      <c r="S17" s="2" t="s">
        <v>2</v>
      </c>
    </row>
    <row r="18" spans="7:19" x14ac:dyDescent="0.2">
      <c r="K18" s="7" t="s">
        <v>13</v>
      </c>
      <c r="L18" s="7" t="s">
        <v>39</v>
      </c>
      <c r="M18" s="7" t="s">
        <v>13</v>
      </c>
      <c r="N18" s="33"/>
      <c r="O18" s="7"/>
      <c r="P18" s="7"/>
      <c r="R18" s="2" t="s">
        <v>76</v>
      </c>
      <c r="S18" s="2" t="s">
        <v>3</v>
      </c>
    </row>
    <row r="19" spans="7:19" x14ac:dyDescent="0.2">
      <c r="K19" s="7" t="s">
        <v>14</v>
      </c>
      <c r="L19" s="7" t="s">
        <v>40</v>
      </c>
      <c r="M19" s="7" t="s">
        <v>14</v>
      </c>
      <c r="N19" s="7"/>
      <c r="O19" s="7"/>
      <c r="P19" s="7"/>
      <c r="R19" s="2" t="s">
        <v>77</v>
      </c>
      <c r="S19" s="2" t="s">
        <v>4</v>
      </c>
    </row>
    <row r="20" spans="7:19" x14ac:dyDescent="0.2">
      <c r="K20" s="7" t="s">
        <v>15</v>
      </c>
      <c r="L20" s="7" t="s">
        <v>41</v>
      </c>
      <c r="M20" s="7" t="s">
        <v>15</v>
      </c>
      <c r="N20" s="7"/>
      <c r="O20" s="7"/>
      <c r="P20" s="7"/>
      <c r="R20" s="2" t="s">
        <v>78</v>
      </c>
      <c r="S20" s="2" t="s">
        <v>5</v>
      </c>
    </row>
    <row r="21" spans="7:19" x14ac:dyDescent="0.2">
      <c r="K21" s="7" t="s">
        <v>16</v>
      </c>
      <c r="L21" s="7" t="s">
        <v>42</v>
      </c>
      <c r="M21" s="7" t="s">
        <v>16</v>
      </c>
      <c r="N21" s="7"/>
      <c r="O21" s="7"/>
      <c r="P21" s="7"/>
      <c r="R21" s="2"/>
      <c r="S21" s="2"/>
    </row>
    <row r="22" spans="7:19" x14ac:dyDescent="0.2">
      <c r="K22" s="7" t="s">
        <v>17</v>
      </c>
      <c r="L22" s="7" t="s">
        <v>43</v>
      </c>
      <c r="M22" s="7" t="s">
        <v>17</v>
      </c>
      <c r="N22" s="7"/>
      <c r="O22" s="7"/>
      <c r="P22" s="7"/>
      <c r="R22" s="2"/>
      <c r="S22" s="2"/>
    </row>
    <row r="23" spans="7:19" x14ac:dyDescent="0.2">
      <c r="G23" s="36" t="s">
        <v>80</v>
      </c>
      <c r="H23" s="37"/>
      <c r="I23" s="37"/>
      <c r="K23" s="7" t="s">
        <v>18</v>
      </c>
      <c r="L23" s="7" t="s">
        <v>44</v>
      </c>
      <c r="M23" s="7" t="s">
        <v>18</v>
      </c>
      <c r="N23" s="7"/>
      <c r="O23" s="7"/>
      <c r="P23" s="7"/>
      <c r="R23" s="2"/>
      <c r="S23" s="2"/>
    </row>
    <row r="24" spans="7:19" x14ac:dyDescent="0.2">
      <c r="K24" s="7" t="s">
        <v>19</v>
      </c>
      <c r="L24" s="7" t="s">
        <v>45</v>
      </c>
      <c r="M24" s="7" t="s">
        <v>19</v>
      </c>
      <c r="N24" s="7"/>
      <c r="O24" s="7"/>
      <c r="P24" s="7"/>
      <c r="R24" s="2"/>
      <c r="S24" s="2"/>
    </row>
    <row r="25" spans="7:19" x14ac:dyDescent="0.2">
      <c r="K25" s="7" t="s">
        <v>20</v>
      </c>
      <c r="L25" s="7" t="s">
        <v>46</v>
      </c>
      <c r="M25" s="7" t="s">
        <v>20</v>
      </c>
      <c r="N25" s="7"/>
      <c r="O25" s="7"/>
      <c r="P25" s="7"/>
      <c r="R25" s="2"/>
      <c r="S25" s="2"/>
    </row>
    <row r="26" spans="7:19" x14ac:dyDescent="0.2">
      <c r="K26" s="7" t="s">
        <v>21</v>
      </c>
      <c r="L26" s="7" t="s">
        <v>48</v>
      </c>
      <c r="M26" s="7" t="s">
        <v>21</v>
      </c>
      <c r="N26" s="7"/>
      <c r="O26" s="7"/>
      <c r="P26" s="7"/>
      <c r="R26" s="2"/>
      <c r="S26" s="2"/>
    </row>
    <row r="27" spans="7:19" x14ac:dyDescent="0.2">
      <c r="K27" s="7" t="s">
        <v>22</v>
      </c>
      <c r="L27" s="7" t="s">
        <v>47</v>
      </c>
      <c r="M27" s="7" t="s">
        <v>22</v>
      </c>
      <c r="N27" s="7"/>
      <c r="O27" s="7"/>
      <c r="P27" s="7"/>
      <c r="R27" s="2"/>
      <c r="S27" s="2"/>
    </row>
    <row r="28" spans="7:19" x14ac:dyDescent="0.2">
      <c r="K28" s="7" t="s">
        <v>23</v>
      </c>
      <c r="L28" s="7" t="s">
        <v>49</v>
      </c>
      <c r="M28" s="7" t="s">
        <v>23</v>
      </c>
      <c r="N28" s="7"/>
      <c r="O28" s="7"/>
      <c r="P28" s="7"/>
      <c r="R28" s="2"/>
      <c r="S28" s="2"/>
    </row>
    <row r="29" spans="7:19" x14ac:dyDescent="0.2">
      <c r="K29" s="7" t="s">
        <v>24</v>
      </c>
      <c r="L29" s="7" t="s">
        <v>50</v>
      </c>
      <c r="M29" s="7" t="s">
        <v>24</v>
      </c>
      <c r="N29" s="7"/>
      <c r="O29" s="7"/>
      <c r="P29" s="7"/>
      <c r="R29" s="2"/>
      <c r="S29" s="2"/>
    </row>
    <row r="30" spans="7:19" x14ac:dyDescent="0.2">
      <c r="K30" s="7" t="s">
        <v>25</v>
      </c>
      <c r="L30" s="7" t="s">
        <v>51</v>
      </c>
      <c r="M30" s="7" t="s">
        <v>25</v>
      </c>
      <c r="N30" s="7"/>
      <c r="O30" s="7"/>
      <c r="P30" s="7"/>
      <c r="R30" s="2"/>
      <c r="S30" s="2"/>
    </row>
  </sheetData>
  <sheetProtection algorithmName="SHA-512" hashValue="FpkJPUP9NE78vyDf2ab3v5U6FnOPpclMRP0mafV+bYhbi1spXwLjoW8nnImyHOhRZMicvJQtyjPvpZh4dvgaIg==" saltValue="qavnakt6e5e4TUFbi6xPbw==" spinCount="100000" sheet="1" objects="1" scenarios="1"/>
  <mergeCells count="11">
    <mergeCell ref="H23:I23"/>
    <mergeCell ref="B4:I4"/>
    <mergeCell ref="C7:D7"/>
    <mergeCell ref="B15:I15"/>
    <mergeCell ref="B14:I14"/>
    <mergeCell ref="B13:I13"/>
    <mergeCell ref="B12:I12"/>
    <mergeCell ref="B10:I10"/>
    <mergeCell ref="C6:D6"/>
    <mergeCell ref="D5:G5"/>
    <mergeCell ref="B16:I16"/>
  </mergeCells>
  <conditionalFormatting sqref="B13:I13">
    <cfRule type="expression" dxfId="7" priority="6" stopIfTrue="1">
      <formula>OR(ISNA($M$1),ISNA($N$1),ISNA($O$1),ISNA($P$1))</formula>
    </cfRule>
  </conditionalFormatting>
  <conditionalFormatting sqref="B14:I14">
    <cfRule type="expression" dxfId="6" priority="4" stopIfTrue="1">
      <formula>ISNA($M$1)</formula>
    </cfRule>
  </conditionalFormatting>
  <conditionalFormatting sqref="B15:I15">
    <cfRule type="expression" dxfId="5" priority="5" stopIfTrue="1">
      <formula>NOT(ISNA($N$13))</formula>
    </cfRule>
  </conditionalFormatting>
  <conditionalFormatting sqref="D2:G3">
    <cfRule type="expression" dxfId="4" priority="2" stopIfTrue="1">
      <formula>ISNA(M1)</formula>
    </cfRule>
  </conditionalFormatting>
  <conditionalFormatting sqref="E6:E7">
    <cfRule type="expression" dxfId="3" priority="9" stopIfTrue="1">
      <formula>ISNA($K$1)</formula>
    </cfRule>
  </conditionalFormatting>
  <conditionalFormatting sqref="F6:H6 E8 B9:G9">
    <cfRule type="expression" dxfId="2" priority="7" stopIfTrue="1">
      <formula>$Q$2&lt;&gt;$Q$3</formula>
    </cfRule>
    <cfRule type="expression" dxfId="1" priority="8" stopIfTrue="1">
      <formula>$Q$2=$Q$3</formula>
    </cfRule>
  </conditionalFormatting>
  <conditionalFormatting sqref="N1:P1">
    <cfRule type="expression" dxfId="0" priority="3" stopIfTrue="1">
      <formula>ISNA(N1)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&amp;CDocument imprimé à partir de l'outil de calcul du code OACI 24 bits du GSAC le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calcul du code 24 bits</vt:lpstr>
      <vt:lpstr>'calcul du code 24 bits'!Zone_d_impression</vt:lpstr>
    </vt:vector>
  </TitlesOfParts>
  <Company>Bureau Veritas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GHAMMER</dc:creator>
  <cp:lastModifiedBy>CASTERAN Damien</cp:lastModifiedBy>
  <cp:lastPrinted>2025-06-05T20:46:05Z</cp:lastPrinted>
  <dcterms:created xsi:type="dcterms:W3CDTF">2008-07-15T15:09:30Z</dcterms:created>
  <dcterms:modified xsi:type="dcterms:W3CDTF">2025-06-05T20:49:49Z</dcterms:modified>
</cp:coreProperties>
</file>